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95\"/>
    </mc:Choice>
  </mc:AlternateContent>
  <xr:revisionPtr revIDLastSave="0" documentId="13_ncr:1_{19E0C479-B21D-41E3-8F26-8797C9C92237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29" i="1" l="1"/>
  <c r="I38" i="1"/>
  <c r="I37" i="1"/>
  <c r="I36" i="1"/>
  <c r="I35" i="1"/>
  <c r="I34" i="1"/>
  <c r="C30" i="1"/>
  <c r="E62" i="2"/>
  <c r="E63" i="2" s="1"/>
  <c r="E65" i="2" s="1"/>
  <c r="E66" i="2" s="1"/>
  <c r="E67" i="2" s="1"/>
  <c r="G61" i="2"/>
  <c r="G62" i="2" s="1"/>
  <c r="G63" i="2" s="1"/>
  <c r="G65" i="2" s="1"/>
  <c r="G66" i="2" s="1"/>
  <c r="G67" i="2" s="1"/>
  <c r="C37" i="1" s="1"/>
  <c r="F61" i="2"/>
  <c r="F62" i="2" s="1"/>
  <c r="F63" i="2" s="1"/>
  <c r="F65" i="2" s="1"/>
  <c r="F66" i="2" s="1"/>
  <c r="F67" i="2" s="1"/>
  <c r="E61" i="2"/>
  <c r="D61" i="2"/>
  <c r="D62" i="2" s="1"/>
  <c r="G54" i="2"/>
  <c r="F54" i="2"/>
  <c r="E54" i="2"/>
  <c r="D54" i="2"/>
  <c r="H53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29" i="2" l="1"/>
  <c r="H38" i="2"/>
  <c r="H23" i="2"/>
  <c r="H35" i="2"/>
  <c r="H54" i="2"/>
  <c r="C32" i="1"/>
  <c r="C31" i="1"/>
  <c r="D63" i="2"/>
  <c r="H62" i="2"/>
  <c r="H61" i="2"/>
  <c r="H63" i="2" l="1"/>
  <c r="D65" i="2"/>
  <c r="D66" i="2" l="1"/>
  <c r="H65" i="2"/>
  <c r="D67" i="2" l="1"/>
  <c r="H66" i="2"/>
  <c r="H67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<sst xmlns="http://schemas.openxmlformats.org/spreadsheetml/2006/main" count="253" uniqueCount="131">
  <si>
    <t>СВОДКА ЗАТРАТ</t>
  </si>
  <si>
    <t>P_0895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</si>
  <si>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</si>
  <si>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</si>
  <si>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</si>
  <si>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</si>
  <si>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</si>
  <si>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</si>
  <si>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</si>
  <si>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</si>
  <si>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</si>
  <si>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</si>
  <si>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</si>
  <si>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</si>
  <si>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</si>
  <si>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</si>
  <si>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</si>
  <si>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</si>
  <si>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</si>
  <si>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</si>
  <si>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</si>
  <si>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</si>
  <si>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</si>
  <si>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</si>
  <si>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</si>
  <si>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</si>
  <si>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</si>
  <si>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</si>
  <si>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</si>
  <si>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</si>
  <si>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</si>
  <si>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</si>
  <si>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</si>
  <si>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</si>
  <si>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</si>
  <si>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</si>
  <si>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</si>
  <si>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</si>
  <si>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</si>
  <si>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</si>
  <si>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</si>
  <si>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</si>
  <si>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</si>
  <si>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</si>
  <si>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</si>
  <si>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</si>
  <si>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</si>
  <si>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</si>
  <si>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</si>
  <si>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</si>
  <si>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</si>
  <si>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</si>
  <si>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</si>
  <si>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</si>
  <si>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</si>
  <si>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</si>
  <si>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</si>
  <si>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</si>
  <si>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</si>
  <si>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</si>
  <si>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</si>
  <si>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</si>
  <si>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</si>
  <si>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</si>
  <si>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</si>
  <si>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</si>
  <si>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</si>
  <si>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</si>
  <si>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</si>
  <si>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</si>
  <si>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</si>
  <si>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</si>
  <si>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</si>
  <si>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</si>
  <si>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</si>
  <si>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</si>
  <si>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</si>
  <si>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</si>
  <si>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</si>
  <si>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</si>
  <si>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</si>
  <si>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</si>
  <si>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</si>
  <si>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</si>
  <si>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</si>
  <si>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</si>
  <si>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</si>
  <si>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</si>
  <si>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</si>
  <si>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</si>
  <si>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</si>
  <si>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</si>
  <si>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</si>
  <si>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</si>
  <si>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</si>
  <si>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</si>
  <si>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</si>
  <si>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</si>
  <si>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</si>
  <si>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</si>
  <si>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</si>
  <si>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</si>
  <si>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</si>
  <si>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</si>
  <si>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</si>
  <si>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</si>
  <si>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</si>
  <si>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</si>
  <si>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</si>
  <si>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</si>
  <si>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</si>
  <si>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</si>
  <si>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</si>
  <si>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</si>
  <si>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АВВГ 4х35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</si>
  <si>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</si>
  <si>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</si>
  <si>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</si>
  <si>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</si>
  <si>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</si>
  <si>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</si>
  <si>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</si>
  <si>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</si>
  <si>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</si>
  <si>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</si>
  <si>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</si>
  <si>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</si>
  <si>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</si>
  <si>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</si>
  <si>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</si>
  <si>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опоры 100/14 до опоры 100/15 КВЛ-0,4 кВ ф.1 ТП-38 (протяженностью 0,05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</si>
</sst>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6640625" customWidth="1"/>
    <col min="9" max="9" width="17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130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117</v>
      </c>
      <c r="C26" s="54"/>
      <c r="D26" s="51"/>
      <c r="E26" s="51"/>
      <c r="F26" s="51"/>
      <c r="G26" s="52"/>
      <c r="H26" s="52" t="s">
        <v>118</v>
      </c>
      <c r="I26" s="52"/>
    </row>
    <row r="27" spans="1:9" ht="17.100000000000001" customHeight="1" x14ac:dyDescent="0.3">
      <c r="A27" s="55" t="s">
        <v>6</v>
      </c>
      <c r="B27" s="53" t="s">
        <v>119</v>
      </c>
      <c r="C27" s="56">
        <v>0</v>
      </c>
      <c r="D27" s="57"/>
      <c r="E27" s="57"/>
      <c r="F27" s="57"/>
      <c r="G27" s="58" t="s">
        <v>120</v>
      </c>
      <c r="H27" s="58" t="s">
        <v>121</v>
      </c>
      <c r="I27" s="58" t="s">
        <v>122</v>
      </c>
    </row>
    <row r="28" spans="1:9" ht="17.100000000000001" customHeight="1" x14ac:dyDescent="0.3">
      <c r="A28" s="55" t="s">
        <v>7</v>
      </c>
      <c r="B28" s="53" t="s">
        <v>123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124</v>
      </c>
      <c r="C29" s="62">
        <f>ССР!G58*1.2</f>
        <v>12.369230769230398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12.369230769230398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125</v>
      </c>
      <c r="C31" s="62">
        <f>C30-ROUND(C30/1.2,5)</f>
        <v>2.0615407692303993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126</v>
      </c>
      <c r="C32" s="67">
        <f>C30*I36</f>
        <v>14.34821244842918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119</v>
      </c>
      <c r="C35" s="76">
        <f>ССР!D67+ССР!E67</f>
        <v>206.83984615385128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123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124</v>
      </c>
      <c r="C37" s="76">
        <f>ССР!G67-'Сводка затрат'!C30</f>
        <v>5.8855384615391166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212.7253846153904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125</v>
      </c>
      <c r="C39" s="62">
        <f>C38-ROUND(C38/1.2,5)</f>
        <v>35.454234615390391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126</v>
      </c>
      <c r="C40" s="77">
        <f>C38*I37</f>
        <v>257.6688075518183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128</v>
      </c>
      <c r="C42" s="103">
        <f>C40+C32</f>
        <v>272.0170200002475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zoomScale="90" zoomScaleNormal="90" workbookViewId="0">
      <selection activeCell="B16" sqref="B16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86.076923076922995</v>
      </c>
      <c r="E25" s="20">
        <v>39.153846153845997</v>
      </c>
      <c r="F25" s="20">
        <v>0</v>
      </c>
      <c r="G25" s="20">
        <v>0</v>
      </c>
      <c r="H25" s="20">
        <v>125.23076923076999</v>
      </c>
    </row>
    <row r="26" spans="1:8" ht="17.100000000000001" customHeight="1" x14ac:dyDescent="0.3">
      <c r="A26" s="6"/>
      <c r="B26" s="9"/>
      <c r="C26" s="9" t="s">
        <v>26</v>
      </c>
      <c r="D26" s="20">
        <v>86.076923076922995</v>
      </c>
      <c r="E26" s="20">
        <v>39.153846153845997</v>
      </c>
      <c r="F26" s="20">
        <v>0</v>
      </c>
      <c r="G26" s="20">
        <v>0</v>
      </c>
      <c r="H26" s="20">
        <v>125.23076923076999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34.653846153845997</v>
      </c>
      <c r="E40" s="20">
        <v>0</v>
      </c>
      <c r="F40" s="20">
        <v>0</v>
      </c>
      <c r="G40" s="20">
        <v>0</v>
      </c>
      <c r="H40" s="20">
        <v>34.653846153845997</v>
      </c>
    </row>
    <row r="41" spans="1:8" ht="17.100000000000001" customHeight="1" x14ac:dyDescent="0.3">
      <c r="A41" s="6"/>
      <c r="B41" s="9"/>
      <c r="C41" s="9" t="s">
        <v>38</v>
      </c>
      <c r="D41" s="20">
        <v>34.653846153845997</v>
      </c>
      <c r="E41" s="20">
        <v>0</v>
      </c>
      <c r="F41" s="20">
        <v>0</v>
      </c>
      <c r="G41" s="20">
        <v>0</v>
      </c>
      <c r="H41" s="20">
        <v>34.653846153845997</v>
      </c>
    </row>
    <row r="42" spans="1:8" ht="17.100000000000001" customHeight="1" x14ac:dyDescent="0.3">
      <c r="A42" s="6"/>
      <c r="B42" s="9"/>
      <c r="C42" s="9" t="s">
        <v>39</v>
      </c>
      <c r="D42" s="20">
        <v>120.73076923076999</v>
      </c>
      <c r="E42" s="20">
        <v>39.153846153845997</v>
      </c>
      <c r="F42" s="20">
        <v>0</v>
      </c>
      <c r="G42" s="20">
        <v>0</v>
      </c>
      <c r="H42" s="20">
        <v>159.88461538461999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2.4230769230768998</v>
      </c>
      <c r="E44" s="20">
        <v>0.76923076923077005</v>
      </c>
      <c r="F44" s="20">
        <v>0</v>
      </c>
      <c r="G44" s="20">
        <v>0</v>
      </c>
      <c r="H44" s="20">
        <v>3.1923076923077001</v>
      </c>
    </row>
    <row r="45" spans="1:8" ht="17.100000000000001" customHeight="1" x14ac:dyDescent="0.3">
      <c r="A45" s="6"/>
      <c r="B45" s="9"/>
      <c r="C45" s="9" t="s">
        <v>43</v>
      </c>
      <c r="D45" s="20">
        <v>2.4230769230768998</v>
      </c>
      <c r="E45" s="20">
        <v>0.76923076923077005</v>
      </c>
      <c r="F45" s="20">
        <v>0</v>
      </c>
      <c r="G45" s="20">
        <v>0</v>
      </c>
      <c r="H45" s="20">
        <v>3.1923076923077001</v>
      </c>
    </row>
    <row r="46" spans="1:8" ht="17.100000000000001" customHeight="1" x14ac:dyDescent="0.3">
      <c r="A46" s="6"/>
      <c r="B46" s="9"/>
      <c r="C46" s="9" t="s">
        <v>44</v>
      </c>
      <c r="D46" s="20">
        <v>123.15384615385</v>
      </c>
      <c r="E46" s="20">
        <v>39.923076923076998</v>
      </c>
      <c r="F46" s="20">
        <v>0</v>
      </c>
      <c r="G46" s="20">
        <v>0</v>
      </c>
      <c r="H46" s="20">
        <v>163.07692307692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4.4615384615384999</v>
      </c>
      <c r="H48" s="20">
        <v>4.4615384615384999</v>
      </c>
    </row>
    <row r="49" spans="1:8" ht="31.2" x14ac:dyDescent="0.3">
      <c r="A49" s="6">
        <v>5</v>
      </c>
      <c r="B49" s="6" t="s">
        <v>68</v>
      </c>
      <c r="C49" s="7" t="s">
        <v>69</v>
      </c>
      <c r="D49" s="20">
        <v>3.2307692307692002</v>
      </c>
      <c r="E49" s="20">
        <v>1.0384615384614999</v>
      </c>
      <c r="F49" s="20">
        <v>0</v>
      </c>
      <c r="G49" s="20">
        <v>0</v>
      </c>
      <c r="H49" s="20">
        <v>4.2692307692308002</v>
      </c>
    </row>
    <row r="50" spans="1:8" ht="17.100000000000001" customHeight="1" x14ac:dyDescent="0.3">
      <c r="A50" s="6"/>
      <c r="B50" s="9"/>
      <c r="C50" s="9" t="s">
        <v>67</v>
      </c>
      <c r="D50" s="20">
        <v>3.2307692307692002</v>
      </c>
      <c r="E50" s="20">
        <v>1.0384615384614999</v>
      </c>
      <c r="F50" s="20">
        <v>0</v>
      </c>
      <c r="G50" s="20">
        <v>4.4615384615384999</v>
      </c>
      <c r="H50" s="20">
        <v>8.7307692307691998</v>
      </c>
    </row>
    <row r="51" spans="1:8" ht="17.100000000000001" customHeight="1" x14ac:dyDescent="0.3">
      <c r="A51" s="6"/>
      <c r="B51" s="9"/>
      <c r="C51" s="9" t="s">
        <v>66</v>
      </c>
      <c r="D51" s="20">
        <v>126.38461538462001</v>
      </c>
      <c r="E51" s="20">
        <v>40.961538461537998</v>
      </c>
      <c r="F51" s="20">
        <v>0</v>
      </c>
      <c r="G51" s="20">
        <v>4.4615384615384999</v>
      </c>
      <c r="H51" s="20">
        <v>171.80769230768999</v>
      </c>
    </row>
    <row r="52" spans="1:8" ht="17.100000000000001" customHeight="1" x14ac:dyDescent="0.3">
      <c r="A52" s="6"/>
      <c r="B52" s="9"/>
      <c r="C52" s="9" t="s">
        <v>65</v>
      </c>
      <c r="D52" s="20"/>
      <c r="E52" s="20"/>
      <c r="F52" s="20"/>
      <c r="G52" s="20"/>
      <c r="H52" s="20"/>
    </row>
    <row r="53" spans="1:8" x14ac:dyDescent="0.3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7.100000000000001" customHeight="1" x14ac:dyDescent="0.3">
      <c r="A54" s="6"/>
      <c r="B54" s="9"/>
      <c r="C54" s="9" t="s">
        <v>64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7.100000000000001" customHeight="1" x14ac:dyDescent="0.3">
      <c r="A55" s="6"/>
      <c r="B55" s="9"/>
      <c r="C55" s="9" t="s">
        <v>63</v>
      </c>
      <c r="D55" s="20">
        <v>126.38461538462001</v>
      </c>
      <c r="E55" s="20">
        <v>40.961538461537998</v>
      </c>
      <c r="F55" s="20">
        <v>0</v>
      </c>
      <c r="G55" s="20">
        <v>4.4615384615384999</v>
      </c>
      <c r="H55" s="20">
        <v>171.80769230768999</v>
      </c>
    </row>
    <row r="56" spans="1:8" ht="153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>
        <v>6</v>
      </c>
      <c r="B57" s="6" t="s">
        <v>61</v>
      </c>
      <c r="C57" s="7" t="s">
        <v>60</v>
      </c>
      <c r="D57" s="20">
        <v>0</v>
      </c>
      <c r="E57" s="20">
        <v>0</v>
      </c>
      <c r="F57" s="20">
        <v>0</v>
      </c>
      <c r="G57" s="20">
        <v>10.307692307691999</v>
      </c>
      <c r="H57" s="20">
        <v>10.307692307691999</v>
      </c>
    </row>
    <row r="58" spans="1:8" ht="17.100000000000001" customHeight="1" x14ac:dyDescent="0.3">
      <c r="A58" s="6"/>
      <c r="B58" s="9"/>
      <c r="C58" s="9" t="s">
        <v>59</v>
      </c>
      <c r="D58" s="20">
        <v>0</v>
      </c>
      <c r="E58" s="20">
        <v>0</v>
      </c>
      <c r="F58" s="20">
        <v>0</v>
      </c>
      <c r="G58" s="20">
        <v>10.307692307691999</v>
      </c>
      <c r="H58" s="20">
        <v>10.307692307691999</v>
      </c>
    </row>
    <row r="59" spans="1:8" ht="17.100000000000001" customHeight="1" x14ac:dyDescent="0.3">
      <c r="A59" s="6"/>
      <c r="B59" s="9"/>
      <c r="C59" s="9" t="s">
        <v>58</v>
      </c>
      <c r="D59" s="20">
        <v>126.38461538462001</v>
      </c>
      <c r="E59" s="20">
        <v>40.961538461537998</v>
      </c>
      <c r="F59" s="20">
        <v>0</v>
      </c>
      <c r="G59" s="20">
        <v>14.769230769230999</v>
      </c>
      <c r="H59" s="20">
        <v>182.11538461538001</v>
      </c>
    </row>
    <row r="60" spans="1:8" ht="17.100000000000001" customHeight="1" x14ac:dyDescent="0.3">
      <c r="A60" s="6"/>
      <c r="B60" s="9"/>
      <c r="C60" s="9" t="s">
        <v>57</v>
      </c>
      <c r="D60" s="20"/>
      <c r="E60" s="20"/>
      <c r="F60" s="20"/>
      <c r="G60" s="20"/>
      <c r="H60" s="20"/>
    </row>
    <row r="61" spans="1:8" ht="33.9" customHeight="1" x14ac:dyDescent="0.3">
      <c r="A61" s="6">
        <v>7</v>
      </c>
      <c r="B61" s="6" t="s">
        <v>56</v>
      </c>
      <c r="C61" s="7" t="s">
        <v>55</v>
      </c>
      <c r="D61" s="20">
        <f>D59 * 3%</f>
        <v>3.7915384615385999</v>
      </c>
      <c r="E61" s="20">
        <f>E59 * 3%</f>
        <v>1.2288461538461399</v>
      </c>
      <c r="F61" s="20">
        <f>F59 * 3%</f>
        <v>0</v>
      </c>
      <c r="G61" s="20">
        <f>G59 * 3%</f>
        <v>0.44307692307692997</v>
      </c>
      <c r="H61" s="20">
        <f>SUM(D61:G61)</f>
        <v>5.4634615384616696</v>
      </c>
    </row>
    <row r="62" spans="1:8" ht="17.100000000000001" customHeight="1" x14ac:dyDescent="0.3">
      <c r="A62" s="6"/>
      <c r="B62" s="9"/>
      <c r="C62" s="9" t="s">
        <v>54</v>
      </c>
      <c r="D62" s="20">
        <f>D61</f>
        <v>3.7915384615385999</v>
      </c>
      <c r="E62" s="20">
        <f>E61</f>
        <v>1.2288461538461399</v>
      </c>
      <c r="F62" s="20">
        <f>F61</f>
        <v>0</v>
      </c>
      <c r="G62" s="20">
        <f>G61</f>
        <v>0.44307692307692997</v>
      </c>
      <c r="H62" s="20">
        <f>SUM(D62:G62)</f>
        <v>5.4634615384616696</v>
      </c>
    </row>
    <row r="63" spans="1:8" ht="17.100000000000001" customHeight="1" x14ac:dyDescent="0.3">
      <c r="A63" s="6"/>
      <c r="B63" s="9"/>
      <c r="C63" s="9" t="s">
        <v>53</v>
      </c>
      <c r="D63" s="20">
        <f>D62 + D59</f>
        <v>130.1761538461586</v>
      </c>
      <c r="E63" s="20">
        <f>E62 + E59</f>
        <v>42.19038461538414</v>
      </c>
      <c r="F63" s="20">
        <f>F62 + F59</f>
        <v>0</v>
      </c>
      <c r="G63" s="20">
        <f>G62 + G59</f>
        <v>15.212307692307929</v>
      </c>
      <c r="H63" s="20">
        <f>SUM(D63:G63)</f>
        <v>187.57884615385066</v>
      </c>
    </row>
    <row r="64" spans="1:8" ht="17.100000000000001" customHeight="1" x14ac:dyDescent="0.3">
      <c r="A64" s="6"/>
      <c r="B64" s="9"/>
      <c r="C64" s="9" t="s">
        <v>52</v>
      </c>
      <c r="D64" s="20"/>
      <c r="E64" s="20"/>
      <c r="F64" s="20"/>
      <c r="G64" s="20"/>
      <c r="H64" s="20"/>
    </row>
    <row r="65" spans="1:8" ht="17.100000000000001" customHeight="1" x14ac:dyDescent="0.3">
      <c r="A65" s="6">
        <v>8</v>
      </c>
      <c r="B65" s="6" t="s">
        <v>51</v>
      </c>
      <c r="C65" s="7" t="s">
        <v>50</v>
      </c>
      <c r="D65" s="20">
        <f>D63 * 20%</f>
        <v>26.03523076923172</v>
      </c>
      <c r="E65" s="20">
        <f>E63 * 20%</f>
        <v>8.438076923076828</v>
      </c>
      <c r="F65" s="20">
        <f>F63 * 20%</f>
        <v>0</v>
      </c>
      <c r="G65" s="20">
        <f>G63 * 20%</f>
        <v>3.0424615384615858</v>
      </c>
      <c r="H65" s="20">
        <f>SUM(D65:G65)</f>
        <v>37.51576923077014</v>
      </c>
    </row>
    <row r="66" spans="1:8" ht="17.100000000000001" customHeight="1" x14ac:dyDescent="0.3">
      <c r="A66" s="6"/>
      <c r="B66" s="9"/>
      <c r="C66" s="9" t="s">
        <v>49</v>
      </c>
      <c r="D66" s="20">
        <f>D65</f>
        <v>26.03523076923172</v>
      </c>
      <c r="E66" s="20">
        <f>E65</f>
        <v>8.438076923076828</v>
      </c>
      <c r="F66" s="20">
        <f>F65</f>
        <v>0</v>
      </c>
      <c r="G66" s="20">
        <f>G65</f>
        <v>3.0424615384615858</v>
      </c>
      <c r="H66" s="20">
        <f>SUM(D66:G66)</f>
        <v>37.51576923077014</v>
      </c>
    </row>
    <row r="67" spans="1:8" ht="17.100000000000001" customHeight="1" x14ac:dyDescent="0.3">
      <c r="A67" s="6"/>
      <c r="B67" s="9"/>
      <c r="C67" s="9" t="s">
        <v>48</v>
      </c>
      <c r="D67" s="20">
        <f>D66 + D63</f>
        <v>156.21138461539033</v>
      </c>
      <c r="E67" s="20">
        <f>E66 + E63</f>
        <v>50.628461538460968</v>
      </c>
      <c r="F67" s="20">
        <f>F66 + F63</f>
        <v>0</v>
      </c>
      <c r="G67" s="20">
        <f>G66 + G63</f>
        <v>18.254769230769515</v>
      </c>
      <c r="H67" s="20">
        <f>SUM(D67:G67)</f>
        <v>225.09461538462079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86.084458461826998</v>
      </c>
      <c r="E13" s="19">
        <v>39.159183252562002</v>
      </c>
      <c r="F13" s="19">
        <v>0</v>
      </c>
      <c r="G13" s="19">
        <v>0</v>
      </c>
      <c r="H13" s="19">
        <v>125.24364171438999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86.084458461826998</v>
      </c>
      <c r="E14" s="19">
        <v>39.159183252562002</v>
      </c>
      <c r="F14" s="19">
        <v>0</v>
      </c>
      <c r="G14" s="19">
        <v>0</v>
      </c>
      <c r="H14" s="19">
        <v>125.24364171438999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37</v>
      </c>
      <c r="D13" s="19">
        <v>0</v>
      </c>
      <c r="E13" s="19">
        <v>0</v>
      </c>
      <c r="F13" s="19">
        <v>0</v>
      </c>
      <c r="G13" s="19">
        <v>34.639235552896999</v>
      </c>
      <c r="H13" s="19">
        <v>34.639235552896999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34.639235552896999</v>
      </c>
      <c r="H14" s="19">
        <v>34.639235552896999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80</v>
      </c>
      <c r="D13" s="19">
        <v>0</v>
      </c>
      <c r="E13" s="19">
        <v>0</v>
      </c>
      <c r="F13" s="19">
        <v>0</v>
      </c>
      <c r="G13" s="19">
        <v>4.7664903014661997</v>
      </c>
      <c r="H13" s="19">
        <v>4.7664903014661997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4.7664903014661997</v>
      </c>
      <c r="H14" s="19">
        <v>4.7664903014661997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10.307692307691999</v>
      </c>
      <c r="H13" s="19">
        <v>10.307692307691999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10.307692307691999</v>
      </c>
      <c r="H14" s="19">
        <v>10.307692307691999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A23" sqref="A23:B2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74</v>
      </c>
      <c r="B3" s="95"/>
      <c r="C3" s="45"/>
      <c r="D3" s="43">
        <v>125.24364171438999</v>
      </c>
      <c r="E3" s="41"/>
      <c r="F3" s="41"/>
      <c r="G3" s="41"/>
      <c r="H3" s="48"/>
    </row>
    <row r="4" spans="1:8" x14ac:dyDescent="0.3">
      <c r="A4" s="96" t="s">
        <v>93</v>
      </c>
      <c r="B4" s="42" t="s">
        <v>94</v>
      </c>
      <c r="C4" s="45"/>
      <c r="D4" s="43">
        <v>86.084458461826998</v>
      </c>
      <c r="E4" s="41"/>
      <c r="F4" s="41"/>
      <c r="G4" s="41"/>
      <c r="H4" s="48"/>
    </row>
    <row r="5" spans="1:8" x14ac:dyDescent="0.3">
      <c r="A5" s="96"/>
      <c r="B5" s="42" t="s">
        <v>95</v>
      </c>
      <c r="C5" s="37"/>
      <c r="D5" s="43">
        <v>39.159183252562002</v>
      </c>
      <c r="E5" s="41"/>
      <c r="F5" s="41"/>
      <c r="G5" s="41"/>
      <c r="H5" s="47"/>
    </row>
    <row r="6" spans="1:8" x14ac:dyDescent="0.3">
      <c r="A6" s="99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6" t="s">
        <v>99</v>
      </c>
      <c r="D8" s="44">
        <v>125.24364171438999</v>
      </c>
      <c r="E8" s="41">
        <v>0.05</v>
      </c>
      <c r="F8" s="41" t="s">
        <v>98</v>
      </c>
      <c r="G8" s="44">
        <v>2504.8728342877998</v>
      </c>
      <c r="H8" s="47"/>
    </row>
    <row r="9" spans="1:8" x14ac:dyDescent="0.3">
      <c r="A9" s="100">
        <v>1</v>
      </c>
      <c r="B9" s="42" t="s">
        <v>94</v>
      </c>
      <c r="C9" s="96"/>
      <c r="D9" s="44">
        <v>86.084458461826998</v>
      </c>
      <c r="E9" s="41"/>
      <c r="F9" s="41"/>
      <c r="G9" s="41"/>
      <c r="H9" s="99" t="s">
        <v>74</v>
      </c>
    </row>
    <row r="10" spans="1:8" x14ac:dyDescent="0.3">
      <c r="A10" s="96"/>
      <c r="B10" s="42" t="s">
        <v>95</v>
      </c>
      <c r="C10" s="96"/>
      <c r="D10" s="44">
        <v>39.159183252562002</v>
      </c>
      <c r="E10" s="41"/>
      <c r="F10" s="41"/>
      <c r="G10" s="41"/>
      <c r="H10" s="99"/>
    </row>
    <row r="11" spans="1:8" x14ac:dyDescent="0.3">
      <c r="A11" s="96"/>
      <c r="B11" s="42" t="s">
        <v>96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97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37</v>
      </c>
      <c r="B13" s="95"/>
      <c r="C13" s="37"/>
      <c r="D13" s="43">
        <v>34.639235552896999</v>
      </c>
      <c r="E13" s="41"/>
      <c r="F13" s="41"/>
      <c r="G13" s="41"/>
      <c r="H13" s="47"/>
    </row>
    <row r="14" spans="1:8" x14ac:dyDescent="0.3">
      <c r="A14" s="96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97</v>
      </c>
      <c r="C17" s="37"/>
      <c r="D17" s="43">
        <v>34.639235552896999</v>
      </c>
      <c r="E17" s="41"/>
      <c r="F17" s="41"/>
      <c r="G17" s="41"/>
      <c r="H17" s="47"/>
    </row>
    <row r="18" spans="1:8" x14ac:dyDescent="0.3">
      <c r="A18" s="97" t="s">
        <v>37</v>
      </c>
      <c r="B18" s="98"/>
      <c r="C18" s="96" t="s">
        <v>99</v>
      </c>
      <c r="D18" s="44">
        <v>34.639235552896999</v>
      </c>
      <c r="E18" s="41">
        <v>0.05</v>
      </c>
      <c r="F18" s="41" t="s">
        <v>98</v>
      </c>
      <c r="G18" s="44">
        <v>692.78471105793994</v>
      </c>
      <c r="H18" s="47"/>
    </row>
    <row r="19" spans="1:8" x14ac:dyDescent="0.3">
      <c r="A19" s="100">
        <v>1</v>
      </c>
      <c r="B19" s="42" t="s">
        <v>94</v>
      </c>
      <c r="C19" s="96"/>
      <c r="D19" s="44">
        <v>0</v>
      </c>
      <c r="E19" s="41"/>
      <c r="F19" s="41"/>
      <c r="G19" s="41"/>
      <c r="H19" s="99" t="s">
        <v>74</v>
      </c>
    </row>
    <row r="20" spans="1:8" x14ac:dyDescent="0.3">
      <c r="A20" s="96"/>
      <c r="B20" s="42" t="s">
        <v>95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96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97</v>
      </c>
      <c r="C22" s="96"/>
      <c r="D22" s="44">
        <v>34.639235552896999</v>
      </c>
      <c r="E22" s="41"/>
      <c r="F22" s="41"/>
      <c r="G22" s="41"/>
      <c r="H22" s="99"/>
    </row>
    <row r="23" spans="1:8" ht="24.6" x14ac:dyDescent="0.3">
      <c r="A23" s="94" t="s">
        <v>80</v>
      </c>
      <c r="B23" s="95"/>
      <c r="C23" s="37"/>
      <c r="D23" s="43">
        <v>4.7664903014661997</v>
      </c>
      <c r="E23" s="41"/>
      <c r="F23" s="41"/>
      <c r="G23" s="41"/>
      <c r="H23" s="47"/>
    </row>
    <row r="24" spans="1:8" x14ac:dyDescent="0.3">
      <c r="A24" s="96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97</v>
      </c>
      <c r="C27" s="37"/>
      <c r="D27" s="43">
        <v>4.7664903014661997</v>
      </c>
      <c r="E27" s="41"/>
      <c r="F27" s="41"/>
      <c r="G27" s="41"/>
      <c r="H27" s="47"/>
    </row>
    <row r="28" spans="1:8" x14ac:dyDescent="0.3">
      <c r="A28" s="97" t="s">
        <v>80</v>
      </c>
      <c r="B28" s="98"/>
      <c r="C28" s="96" t="s">
        <v>99</v>
      </c>
      <c r="D28" s="44">
        <v>4.7664903014661997</v>
      </c>
      <c r="E28" s="41">
        <v>0.05</v>
      </c>
      <c r="F28" s="41" t="s">
        <v>98</v>
      </c>
      <c r="G28" s="44">
        <v>95.329806029322995</v>
      </c>
      <c r="H28" s="47"/>
    </row>
    <row r="29" spans="1:8" x14ac:dyDescent="0.3">
      <c r="A29" s="100">
        <v>1</v>
      </c>
      <c r="B29" s="42" t="s">
        <v>94</v>
      </c>
      <c r="C29" s="96"/>
      <c r="D29" s="44">
        <v>0</v>
      </c>
      <c r="E29" s="41"/>
      <c r="F29" s="41"/>
      <c r="G29" s="41"/>
      <c r="H29" s="99" t="s">
        <v>74</v>
      </c>
    </row>
    <row r="30" spans="1:8" x14ac:dyDescent="0.3">
      <c r="A30" s="96"/>
      <c r="B30" s="42" t="s">
        <v>95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96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97</v>
      </c>
      <c r="C32" s="96"/>
      <c r="D32" s="44">
        <v>4.7664903014661997</v>
      </c>
      <c r="E32" s="41"/>
      <c r="F32" s="41"/>
      <c r="G32" s="41"/>
      <c r="H32" s="99"/>
    </row>
    <row r="33" spans="1:8" ht="24.6" x14ac:dyDescent="0.3">
      <c r="A33" s="94" t="s">
        <v>83</v>
      </c>
      <c r="B33" s="95"/>
      <c r="C33" s="37"/>
      <c r="D33" s="43">
        <v>10.307692307691999</v>
      </c>
      <c r="E33" s="41"/>
      <c r="F33" s="41"/>
      <c r="G33" s="41"/>
      <c r="H33" s="47"/>
    </row>
    <row r="34" spans="1:8" x14ac:dyDescent="0.3">
      <c r="A34" s="96" t="s">
        <v>102</v>
      </c>
      <c r="B34" s="42" t="s">
        <v>94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95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96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97</v>
      </c>
      <c r="C37" s="37"/>
      <c r="D37" s="43">
        <v>10.307692307691999</v>
      </c>
      <c r="E37" s="41"/>
      <c r="F37" s="41"/>
      <c r="G37" s="41"/>
      <c r="H37" s="47"/>
    </row>
    <row r="38" spans="1:8" x14ac:dyDescent="0.3">
      <c r="A38" s="97" t="s">
        <v>83</v>
      </c>
      <c r="B38" s="98"/>
      <c r="C38" s="96" t="s">
        <v>99</v>
      </c>
      <c r="D38" s="44">
        <v>10.307692307691999</v>
      </c>
      <c r="E38" s="41">
        <v>0.05</v>
      </c>
      <c r="F38" s="41" t="s">
        <v>98</v>
      </c>
      <c r="G38" s="44">
        <v>206.15384615385</v>
      </c>
      <c r="H38" s="47"/>
    </row>
    <row r="39" spans="1:8" x14ac:dyDescent="0.3">
      <c r="A39" s="100">
        <v>1</v>
      </c>
      <c r="B39" s="42" t="s">
        <v>94</v>
      </c>
      <c r="C39" s="96"/>
      <c r="D39" s="44">
        <v>0</v>
      </c>
      <c r="E39" s="41"/>
      <c r="F39" s="41"/>
      <c r="G39" s="41"/>
      <c r="H39" s="99" t="s">
        <v>74</v>
      </c>
    </row>
    <row r="40" spans="1:8" x14ac:dyDescent="0.3">
      <c r="A40" s="96"/>
      <c r="B40" s="42" t="s">
        <v>95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96</v>
      </c>
      <c r="C41" s="96"/>
      <c r="D41" s="44">
        <v>0</v>
      </c>
      <c r="E41" s="41"/>
      <c r="F41" s="41"/>
      <c r="G41" s="41"/>
      <c r="H41" s="99"/>
    </row>
    <row r="42" spans="1:8" x14ac:dyDescent="0.3">
      <c r="A42" s="96"/>
      <c r="B42" s="42" t="s">
        <v>97</v>
      </c>
      <c r="C42" s="96"/>
      <c r="D42" s="44">
        <v>10.307692307691999</v>
      </c>
      <c r="E42" s="41"/>
      <c r="F42" s="41"/>
      <c r="G42" s="41"/>
      <c r="H42" s="99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93" t="s">
        <v>103</v>
      </c>
      <c r="B45" s="93"/>
      <c r="C45" s="93"/>
      <c r="D45" s="93"/>
      <c r="E45" s="93"/>
      <c r="F45" s="93"/>
      <c r="G45" s="93"/>
      <c r="H45" s="93"/>
    </row>
    <row r="46" spans="1:8" x14ac:dyDescent="0.3">
      <c r="A46" s="93" t="s">
        <v>104</v>
      </c>
      <c r="B46" s="93"/>
      <c r="C46" s="93"/>
      <c r="D46" s="93"/>
      <c r="E46" s="93"/>
      <c r="F46" s="93"/>
      <c r="G46" s="93"/>
      <c r="H46" s="93"/>
    </row>
  </sheetData>
  <mergeCells count="26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45:H45"/>
    <mergeCell ref="A46:H46"/>
    <mergeCell ref="A33:B33"/>
    <mergeCell ref="A34:A37"/>
    <mergeCell ref="A38:B38"/>
    <mergeCell ref="H39:H42"/>
    <mergeCell ref="C38:C42"/>
    <mergeCell ref="A39:A4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98</v>
      </c>
      <c r="C4" s="27">
        <v>0.36153846153845998</v>
      </c>
      <c r="D4" s="27">
        <v>55.815508477115003</v>
      </c>
      <c r="E4" s="26"/>
      <c r="F4" s="26"/>
      <c r="G4" s="27">
        <v>20.179453064802999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2025-11-19T07:27:36Z</dcterms:modified>
</cp:coreProperties>
</file>